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don\Documents\#Not School#\"/>
    </mc:Choice>
  </mc:AlternateContent>
  <bookViews>
    <workbookView xWindow="360" yWindow="90" windowWidth="12435" windowHeight="748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26" i="1" l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D5" i="1"/>
  <c r="E5" i="1"/>
  <c r="C5" i="1"/>
  <c r="B5" i="1"/>
  <c r="H13" i="1" l="1"/>
  <c r="S14" i="1"/>
  <c r="B14" i="1"/>
  <c r="E13" i="1"/>
  <c r="AI14" i="1"/>
  <c r="AI13" i="1"/>
  <c r="AA14" i="1"/>
  <c r="K14" i="1"/>
  <c r="AA13" i="1"/>
  <c r="S13" i="1"/>
  <c r="AE14" i="1"/>
  <c r="W14" i="1"/>
  <c r="O14" i="1"/>
  <c r="G14" i="1"/>
  <c r="AE13" i="1"/>
  <c r="AE16" i="1" s="1"/>
  <c r="W13" i="1"/>
  <c r="W17" i="1" s="1"/>
  <c r="O13" i="1"/>
  <c r="O16" i="1" s="1"/>
  <c r="S16" i="1"/>
  <c r="K13" i="1"/>
  <c r="AK14" i="1"/>
  <c r="AG14" i="1"/>
  <c r="AC14" i="1"/>
  <c r="Y14" i="1"/>
  <c r="U14" i="1"/>
  <c r="Q14" i="1"/>
  <c r="M14" i="1"/>
  <c r="I14" i="1"/>
  <c r="AK13" i="1"/>
  <c r="AK16" i="1" s="1"/>
  <c r="AG13" i="1"/>
  <c r="AG16" i="1" s="1"/>
  <c r="AC13" i="1"/>
  <c r="AC16" i="1" s="1"/>
  <c r="Y13" i="1"/>
  <c r="Y16" i="1" s="1"/>
  <c r="U13" i="1"/>
  <c r="U16" i="1" s="1"/>
  <c r="Q13" i="1"/>
  <c r="Q16" i="1" s="1"/>
  <c r="M13" i="1"/>
  <c r="M16" i="1" s="1"/>
  <c r="I13" i="1"/>
  <c r="I16" i="1" s="1"/>
  <c r="C14" i="1"/>
  <c r="D13" i="1"/>
  <c r="AJ14" i="1"/>
  <c r="AH14" i="1"/>
  <c r="AF14" i="1"/>
  <c r="AD14" i="1"/>
  <c r="AB14" i="1"/>
  <c r="Z14" i="1"/>
  <c r="X14" i="1"/>
  <c r="V14" i="1"/>
  <c r="T14" i="1"/>
  <c r="R14" i="1"/>
  <c r="P14" i="1"/>
  <c r="N14" i="1"/>
  <c r="L14" i="1"/>
  <c r="J14" i="1"/>
  <c r="H14" i="1"/>
  <c r="F14" i="1"/>
  <c r="AJ13" i="1"/>
  <c r="AJ16" i="1" s="1"/>
  <c r="AH13" i="1"/>
  <c r="AH16" i="1" s="1"/>
  <c r="AF13" i="1"/>
  <c r="AF16" i="1" s="1"/>
  <c r="AD13" i="1"/>
  <c r="AD16" i="1" s="1"/>
  <c r="AB13" i="1"/>
  <c r="AB16" i="1" s="1"/>
  <c r="Z13" i="1"/>
  <c r="Z16" i="1" s="1"/>
  <c r="X13" i="1"/>
  <c r="X16" i="1" s="1"/>
  <c r="V13" i="1"/>
  <c r="V16" i="1" s="1"/>
  <c r="T13" i="1"/>
  <c r="T16" i="1" s="1"/>
  <c r="R13" i="1"/>
  <c r="R16" i="1" s="1"/>
  <c r="P13" i="1"/>
  <c r="P16" i="1" s="1"/>
  <c r="N13" i="1"/>
  <c r="N16" i="1" s="1"/>
  <c r="L13" i="1"/>
  <c r="L16" i="1" s="1"/>
  <c r="J13" i="1"/>
  <c r="J16" i="1" s="1"/>
  <c r="F13" i="1"/>
  <c r="G13" i="1"/>
  <c r="G16" i="1" s="1"/>
  <c r="E15" i="1"/>
  <c r="E14" i="1"/>
  <c r="D15" i="1"/>
  <c r="D14" i="1"/>
  <c r="B13" i="1"/>
  <c r="C13" i="1"/>
  <c r="H16" i="1" l="1"/>
  <c r="AA16" i="1"/>
  <c r="E16" i="1"/>
  <c r="W16" i="1"/>
  <c r="S17" i="1"/>
  <c r="Q17" i="1"/>
  <c r="K17" i="1"/>
  <c r="J17" i="1"/>
  <c r="I17" i="1"/>
  <c r="Y17" i="1"/>
  <c r="R17" i="1"/>
  <c r="AI16" i="1"/>
  <c r="AJ17" i="1"/>
  <c r="H17" i="1"/>
  <c r="K16" i="1"/>
  <c r="AA17" i="1"/>
  <c r="AG17" i="1"/>
  <c r="B17" i="1"/>
  <c r="O17" i="1"/>
  <c r="AE17" i="1"/>
  <c r="AI17" i="1"/>
  <c r="AB17" i="1"/>
  <c r="C17" i="1"/>
  <c r="M17" i="1"/>
  <c r="U17" i="1"/>
  <c r="AC17" i="1"/>
  <c r="AB18" i="1" s="1"/>
  <c r="AK17" i="1"/>
  <c r="X17" i="1"/>
  <c r="AF17" i="1"/>
  <c r="F16" i="1"/>
  <c r="N17" i="1"/>
  <c r="V17" i="1"/>
  <c r="V18" i="1" s="1"/>
  <c r="Z17" i="1"/>
  <c r="AD17" i="1"/>
  <c r="AH17" i="1"/>
  <c r="F17" i="1"/>
  <c r="L17" i="1"/>
  <c r="P17" i="1"/>
  <c r="P18" i="1" s="1"/>
  <c r="T17" i="1"/>
  <c r="G17" i="1"/>
  <c r="D17" i="1"/>
  <c r="E17" i="1"/>
  <c r="D16" i="1"/>
  <c r="C16" i="1"/>
  <c r="B16" i="1"/>
  <c r="R18" i="1" l="1"/>
  <c r="AD18" i="1"/>
  <c r="X18" i="1"/>
  <c r="J18" i="1"/>
  <c r="Z18" i="1"/>
  <c r="H18" i="1"/>
  <c r="AF18" i="1"/>
  <c r="AJ18" i="1"/>
  <c r="T18" i="1"/>
  <c r="F18" i="1"/>
  <c r="L18" i="1"/>
  <c r="AH18" i="1"/>
  <c r="N18" i="1"/>
  <c r="D18" i="1"/>
  <c r="B18" i="1"/>
</calcChain>
</file>

<file path=xl/sharedStrings.xml><?xml version="1.0" encoding="utf-8"?>
<sst xmlns="http://schemas.openxmlformats.org/spreadsheetml/2006/main" count="56" uniqueCount="22">
  <si>
    <t>Built AD</t>
  </si>
  <si>
    <t>Old</t>
  </si>
  <si>
    <t>New</t>
  </si>
  <si>
    <t>Base Old</t>
  </si>
  <si>
    <t>Base New</t>
  </si>
  <si>
    <t>Scaled AD</t>
  </si>
  <si>
    <t>Passive Scale</t>
  </si>
  <si>
    <t>Single Q</t>
  </si>
  <si>
    <t>Auto Attack</t>
  </si>
  <si>
    <t>Q and AA</t>
  </si>
  <si>
    <t>Stun</t>
  </si>
  <si>
    <t>Q Base</t>
  </si>
  <si>
    <t>Q Scale %</t>
  </si>
  <si>
    <t>Full Combo</t>
  </si>
  <si>
    <t>Runes AD</t>
  </si>
  <si>
    <t>Masteries AD</t>
  </si>
  <si>
    <t>Damages</t>
  </si>
  <si>
    <t>R+M AD Bonus</t>
  </si>
  <si>
    <t>Enter Values in Green</t>
  </si>
  <si>
    <t>W Base</t>
  </si>
  <si>
    <t>% Change:</t>
  </si>
  <si>
    <t>Riven Nerf Calculations (1/16/2014)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</si>
</sst>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3" borderId="0" xfId="0" applyFill="1" applyProtection="1">
      <protection locked="0"/>
    </xf>
    <xf numFmtId="0" fontId="0" fillId="3" borderId="4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4" borderId="4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5" borderId="0" xfId="0" applyFill="1" applyBorder="1" applyProtection="1">
      <protection locked="0"/>
    </xf>
    <xf numFmtId="0" fontId="0" fillId="0" borderId="0" xfId="0" applyFill="1" applyBorder="1" applyProtection="1">
      <protection locked="0"/>
    </xf>
    <xf numFmtId="164" fontId="0" fillId="3" borderId="0" xfId="0" applyNumberFormat="1" applyFill="1" applyProtection="1"/>
    <xf numFmtId="164" fontId="0" fillId="3" borderId="4" xfId="0" applyNumberFormat="1" applyFill="1" applyBorder="1" applyProtection="1"/>
    <xf numFmtId="164" fontId="0" fillId="4" borderId="0" xfId="0" applyNumberFormat="1" applyFill="1" applyProtection="1"/>
    <xf numFmtId="164" fontId="0" fillId="4" borderId="4" xfId="0" applyNumberFormat="1" applyFill="1" applyBorder="1" applyProtection="1"/>
    <xf numFmtId="0" fontId="0" fillId="0" borderId="0" xfId="0" applyProtection="1"/>
    <xf numFmtId="0" fontId="0" fillId="3" borderId="0" xfId="0" applyFill="1" applyProtection="1"/>
    <xf numFmtId="0" fontId="0" fillId="3" borderId="4" xfId="0" applyFill="1" applyBorder="1" applyProtection="1"/>
    <xf numFmtId="0" fontId="0" fillId="4" borderId="0" xfId="0" applyFill="1" applyProtection="1"/>
    <xf numFmtId="0" fontId="0" fillId="4" borderId="4" xfId="0" applyFill="1" applyBorder="1" applyProtection="1"/>
    <xf numFmtId="2" fontId="0" fillId="3" borderId="0" xfId="0" applyNumberFormat="1" applyFill="1" applyProtection="1"/>
    <xf numFmtId="2" fontId="0" fillId="3" borderId="4" xfId="0" applyNumberFormat="1" applyFill="1" applyBorder="1" applyProtection="1"/>
    <xf numFmtId="2" fontId="0" fillId="4" borderId="0" xfId="0" applyNumberFormat="1" applyFill="1" applyProtection="1"/>
    <xf numFmtId="2" fontId="0" fillId="4" borderId="4" xfId="0" applyNumberFormat="1" applyFill="1" applyBorder="1" applyProtection="1"/>
    <xf numFmtId="164" fontId="0" fillId="3" borderId="2" xfId="0" applyNumberFormat="1" applyFill="1" applyBorder="1" applyProtection="1"/>
    <xf numFmtId="164" fontId="0" fillId="3" borderId="5" xfId="0" applyNumberFormat="1" applyFill="1" applyBorder="1" applyProtection="1"/>
    <xf numFmtId="164" fontId="0" fillId="4" borderId="2" xfId="0" applyNumberFormat="1" applyFill="1" applyBorder="1" applyProtection="1"/>
    <xf numFmtId="164" fontId="0" fillId="4" borderId="5" xfId="0" applyNumberFormat="1" applyFill="1" applyBorder="1" applyProtection="1"/>
    <xf numFmtId="10" fontId="0" fillId="0" borderId="0" xfId="1" applyNumberFormat="1" applyFont="1" applyProtection="1"/>
    <xf numFmtId="0" fontId="0" fillId="2" borderId="3" xfId="0" applyFill="1" applyBorder="1" applyProtection="1"/>
    <xf numFmtId="1" fontId="0" fillId="5" borderId="0" xfId="0" applyNumberFormat="1" applyFill="1" applyProtection="1">
      <protection locked="0"/>
    </xf>
    <xf numFmtId="1" fontId="0" fillId="5" borderId="4" xfId="0" applyNumberFormat="1" applyFill="1" applyBorder="1" applyProtection="1">
      <protection locked="0"/>
    </xf>
    <xf numFmtId="1" fontId="0" fillId="6" borderId="0" xfId="0" applyNumberFormat="1" applyFill="1" applyProtection="1">
      <protection locked="0"/>
    </xf>
    <xf numFmtId="1" fontId="0" fillId="6" borderId="4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right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right"/>
    </xf>
    <xf numFmtId="0" fontId="0" fillId="3" borderId="10" xfId="0" applyFill="1" applyBorder="1" applyProtection="1"/>
    <xf numFmtId="0" fontId="0" fillId="3" borderId="8" xfId="0" applyFill="1" applyBorder="1" applyProtection="1"/>
    <xf numFmtId="0" fontId="0" fillId="4" borderId="11" xfId="0" applyFill="1" applyBorder="1" applyProtection="1"/>
    <xf numFmtId="0" fontId="0" fillId="4" borderId="8" xfId="0" applyFill="1" applyBorder="1" applyProtection="1"/>
    <xf numFmtId="0" fontId="0" fillId="3" borderId="11" xfId="0" applyFill="1" applyBorder="1" applyProtection="1"/>
    <xf numFmtId="0" fontId="2" fillId="0" borderId="0" xfId="0" applyFont="1" applyBorder="1" applyAlignment="1" applyProtection="1">
      <alignment horizontal="right"/>
    </xf>
    <xf numFmtId="2" fontId="0" fillId="3" borderId="3" xfId="0" applyNumberFormat="1" applyFont="1" applyFill="1" applyBorder="1" applyProtection="1"/>
    <xf numFmtId="2" fontId="0" fillId="3" borderId="6" xfId="0" applyNumberFormat="1" applyFont="1" applyFill="1" applyBorder="1" applyProtection="1"/>
    <xf numFmtId="2" fontId="0" fillId="4" borderId="3" xfId="0" applyNumberFormat="1" applyFont="1" applyFill="1" applyBorder="1" applyProtection="1"/>
    <xf numFmtId="2" fontId="0" fillId="4" borderId="6" xfId="0" applyNumberFormat="1" applyFont="1" applyFill="1" applyBorder="1" applyProtection="1"/>
    <xf numFmtId="0" fontId="0" fillId="0" borderId="0" xfId="0" applyFont="1" applyProtection="1"/>
    <xf numFmtId="0" fontId="0" fillId="0" borderId="1" xfId="0" applyBorder="1" applyAlignment="1" applyProtection="1">
      <alignment horizontal="center"/>
      <protection locked="0"/>
    </xf>
    <xf numFmtId="10" fontId="0" fillId="0" borderId="12" xfId="1" applyNumberFormat="1" applyFont="1" applyBorder="1" applyAlignment="1" applyProtection="1">
      <alignment horizontal="center"/>
    </xf>
    <xf numFmtId="10" fontId="0" fillId="0" borderId="13" xfId="1" applyNumberFormat="1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2" fillId="0" borderId="9" xfId="0" applyFont="1" applyBorder="1" applyAlignment="1" applyProtection="1">
      <protection locked="0"/>
    </xf>
  </cellXfs>
  <cellStyles count="2">
    <cellStyle name="Normal" xfId="0" builtinId="0"/>
    <cellStyle name="Percent" xfId="1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EAEA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21" sqref="D21"/>
    </sheetView>
  </sheetViews>
  <sheetFormatPr defaultRowHeight="15" x14ac:dyDescent="0.25"/>
  <cols>
    <col min="1" max="1" width="14.42578125" style="1" bestFit="1" customWidth="1"/>
    <col min="2" max="37" width="7.85546875" style="1" customWidth="1"/>
    <col min="38" max="16384" width="9.140625" style="1"/>
  </cols>
  <sheetData>
    <row r="1" spans="1:37" ht="26.25" x14ac:dyDescent="0.4">
      <c r="A1" s="55" t="s">
        <v>21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3" spans="1:37" x14ac:dyDescent="0.25">
      <c r="B3" s="52">
        <v>1</v>
      </c>
      <c r="C3" s="52"/>
      <c r="D3" s="52">
        <v>2</v>
      </c>
      <c r="E3" s="52"/>
      <c r="F3" s="52">
        <v>3</v>
      </c>
      <c r="G3" s="52"/>
      <c r="H3" s="52">
        <v>4</v>
      </c>
      <c r="I3" s="52"/>
      <c r="J3" s="52">
        <v>5</v>
      </c>
      <c r="K3" s="52"/>
      <c r="L3" s="52">
        <v>6</v>
      </c>
      <c r="M3" s="52"/>
      <c r="N3" s="52">
        <v>7</v>
      </c>
      <c r="O3" s="52"/>
      <c r="P3" s="52">
        <v>8</v>
      </c>
      <c r="Q3" s="52"/>
      <c r="R3" s="52">
        <v>9</v>
      </c>
      <c r="S3" s="52"/>
      <c r="T3" s="52">
        <v>10</v>
      </c>
      <c r="U3" s="52"/>
      <c r="V3" s="52">
        <v>11</v>
      </c>
      <c r="W3" s="52"/>
      <c r="X3" s="52">
        <v>12</v>
      </c>
      <c r="Y3" s="52"/>
      <c r="Z3" s="52">
        <v>13</v>
      </c>
      <c r="AA3" s="52"/>
      <c r="AB3" s="52">
        <v>14</v>
      </c>
      <c r="AC3" s="52"/>
      <c r="AD3" s="52">
        <v>15</v>
      </c>
      <c r="AE3" s="52"/>
      <c r="AF3" s="52">
        <v>16</v>
      </c>
      <c r="AG3" s="52"/>
      <c r="AH3" s="52">
        <v>17</v>
      </c>
      <c r="AI3" s="52"/>
      <c r="AJ3" s="52">
        <v>18</v>
      </c>
      <c r="AK3" s="52"/>
    </row>
    <row r="4" spans="1:37" s="5" customFormat="1" x14ac:dyDescent="0.25">
      <c r="A4" s="2"/>
      <c r="B4" s="3" t="s">
        <v>1</v>
      </c>
      <c r="C4" s="4" t="s">
        <v>2</v>
      </c>
      <c r="D4" s="3" t="s">
        <v>1</v>
      </c>
      <c r="E4" s="4" t="s">
        <v>2</v>
      </c>
      <c r="F4" s="3" t="s">
        <v>1</v>
      </c>
      <c r="G4" s="4" t="s">
        <v>2</v>
      </c>
      <c r="H4" s="3" t="s">
        <v>1</v>
      </c>
      <c r="I4" s="4" t="s">
        <v>2</v>
      </c>
      <c r="J4" s="3" t="s">
        <v>1</v>
      </c>
      <c r="K4" s="4" t="s">
        <v>2</v>
      </c>
      <c r="L4" s="3" t="s">
        <v>1</v>
      </c>
      <c r="M4" s="4" t="s">
        <v>2</v>
      </c>
      <c r="N4" s="3" t="s">
        <v>1</v>
      </c>
      <c r="O4" s="4" t="s">
        <v>2</v>
      </c>
      <c r="P4" s="3" t="s">
        <v>1</v>
      </c>
      <c r="Q4" s="4" t="s">
        <v>2</v>
      </c>
      <c r="R4" s="3" t="s">
        <v>1</v>
      </c>
      <c r="S4" s="4" t="s">
        <v>2</v>
      </c>
      <c r="T4" s="3" t="s">
        <v>1</v>
      </c>
      <c r="U4" s="4" t="s">
        <v>2</v>
      </c>
      <c r="V4" s="3" t="s">
        <v>1</v>
      </c>
      <c r="W4" s="4" t="s">
        <v>2</v>
      </c>
      <c r="X4" s="3" t="s">
        <v>1</v>
      </c>
      <c r="Y4" s="4" t="s">
        <v>2</v>
      </c>
      <c r="Z4" s="3" t="s">
        <v>1</v>
      </c>
      <c r="AA4" s="4" t="s">
        <v>2</v>
      </c>
      <c r="AB4" s="3" t="s">
        <v>1</v>
      </c>
      <c r="AC4" s="4" t="s">
        <v>2</v>
      </c>
      <c r="AD4" s="3" t="s">
        <v>1</v>
      </c>
      <c r="AE4" s="4" t="s">
        <v>2</v>
      </c>
      <c r="AF4" s="3" t="s">
        <v>1</v>
      </c>
      <c r="AG4" s="4" t="s">
        <v>2</v>
      </c>
      <c r="AH4" s="3" t="s">
        <v>1</v>
      </c>
      <c r="AI4" s="4" t="s">
        <v>2</v>
      </c>
      <c r="AJ4" s="3" t="s">
        <v>1</v>
      </c>
      <c r="AK4" s="4" t="s">
        <v>2</v>
      </c>
    </row>
    <row r="5" spans="1:37" s="18" customFormat="1" x14ac:dyDescent="0.25">
      <c r="A5" s="37" t="s">
        <v>5</v>
      </c>
      <c r="B5" s="14">
        <f>$B$22+B3*2.7</f>
        <v>59.400000000000006</v>
      </c>
      <c r="C5" s="15">
        <f>$B$23+B3*3</f>
        <v>57</v>
      </c>
      <c r="D5" s="16">
        <f>$B$22+D3*2.7</f>
        <v>62.1</v>
      </c>
      <c r="E5" s="17">
        <f>$B$23+D3*3</f>
        <v>60</v>
      </c>
      <c r="F5" s="14">
        <f>$B$22+F3*2.7</f>
        <v>64.800000000000011</v>
      </c>
      <c r="G5" s="15">
        <f>$B$23+F3*3</f>
        <v>63</v>
      </c>
      <c r="H5" s="16">
        <f>$B$22+H3*2.7</f>
        <v>67.5</v>
      </c>
      <c r="I5" s="17">
        <f>$B$23+H3*3</f>
        <v>66</v>
      </c>
      <c r="J5" s="14">
        <f>$B$22+J3*2.7</f>
        <v>70.2</v>
      </c>
      <c r="K5" s="15">
        <f>$B$23+J3*3</f>
        <v>69</v>
      </c>
      <c r="L5" s="16">
        <f>$B$22+L3*2.7</f>
        <v>72.900000000000006</v>
      </c>
      <c r="M5" s="17">
        <f>$B$23+L3*3</f>
        <v>72</v>
      </c>
      <c r="N5" s="14">
        <f>$B$22+N3*2.7</f>
        <v>75.600000000000009</v>
      </c>
      <c r="O5" s="15">
        <f>$B$23+N3*3</f>
        <v>75</v>
      </c>
      <c r="P5" s="16">
        <f>$B$22+P3*2.7</f>
        <v>78.300000000000011</v>
      </c>
      <c r="Q5" s="17">
        <f>$B$23+P3*3</f>
        <v>78</v>
      </c>
      <c r="R5" s="14">
        <f>$B$22+R3*2.7</f>
        <v>81</v>
      </c>
      <c r="S5" s="15">
        <f>$B$23+R3*3</f>
        <v>81</v>
      </c>
      <c r="T5" s="16">
        <f>$B$22+T3*2.7</f>
        <v>83.7</v>
      </c>
      <c r="U5" s="17">
        <f>$B$23+T3*3</f>
        <v>84</v>
      </c>
      <c r="V5" s="14">
        <f>$B$22+V3*2.7</f>
        <v>86.4</v>
      </c>
      <c r="W5" s="15">
        <f>$B$23+V3*3</f>
        <v>87</v>
      </c>
      <c r="X5" s="16">
        <f>$B$22+X3*2.7</f>
        <v>89.100000000000009</v>
      </c>
      <c r="Y5" s="17">
        <f>$B$23+X3*3</f>
        <v>90</v>
      </c>
      <c r="Z5" s="14">
        <f>$B$22+Z3*2.7</f>
        <v>91.800000000000011</v>
      </c>
      <c r="AA5" s="15">
        <f>$B$23+Z3*3</f>
        <v>93</v>
      </c>
      <c r="AB5" s="16">
        <f>$B$22+AB3*2.7</f>
        <v>94.5</v>
      </c>
      <c r="AC5" s="17">
        <f>$B$23+AB3*3</f>
        <v>96</v>
      </c>
      <c r="AD5" s="14">
        <f>$B$22+AD3*2.7</f>
        <v>97.2</v>
      </c>
      <c r="AE5" s="15">
        <f>$B$23+AD3*3</f>
        <v>99</v>
      </c>
      <c r="AF5" s="16">
        <f>$B$22+AF3*2.7</f>
        <v>99.9</v>
      </c>
      <c r="AG5" s="17">
        <f>$B$23+AF3*3</f>
        <v>102</v>
      </c>
      <c r="AH5" s="14">
        <f>$B$22+AH3*2.7</f>
        <v>102.60000000000001</v>
      </c>
      <c r="AI5" s="15">
        <f>$B$23+AH3*3</f>
        <v>105</v>
      </c>
      <c r="AJ5" s="16">
        <f>$B$22+AJ3*2.7</f>
        <v>105.30000000000001</v>
      </c>
      <c r="AK5" s="17">
        <f>$B$23+AJ3*3</f>
        <v>108</v>
      </c>
    </row>
    <row r="6" spans="1:37" x14ac:dyDescent="0.25">
      <c r="A6" s="38" t="s">
        <v>0</v>
      </c>
      <c r="B6" s="35"/>
      <c r="C6" s="36"/>
      <c r="D6" s="33"/>
      <c r="E6" s="34"/>
      <c r="F6" s="35"/>
      <c r="G6" s="36"/>
      <c r="H6" s="33"/>
      <c r="I6" s="34"/>
      <c r="J6" s="35"/>
      <c r="K6" s="36"/>
      <c r="L6" s="33"/>
      <c r="M6" s="34"/>
      <c r="N6" s="35"/>
      <c r="O6" s="36"/>
      <c r="P6" s="33"/>
      <c r="Q6" s="34"/>
      <c r="R6" s="35"/>
      <c r="S6" s="36"/>
      <c r="T6" s="33"/>
      <c r="U6" s="34"/>
      <c r="V6" s="35"/>
      <c r="W6" s="36"/>
      <c r="X6" s="33"/>
      <c r="Y6" s="34"/>
      <c r="Z6" s="35"/>
      <c r="AA6" s="36"/>
      <c r="AB6" s="33"/>
      <c r="AC6" s="34"/>
      <c r="AD6" s="35"/>
      <c r="AE6" s="36"/>
      <c r="AF6" s="33"/>
      <c r="AG6" s="34"/>
      <c r="AH6" s="35"/>
      <c r="AI6" s="36"/>
      <c r="AJ6" s="33"/>
      <c r="AK6" s="34"/>
    </row>
    <row r="7" spans="1:37" s="18" customFormat="1" x14ac:dyDescent="0.25">
      <c r="A7" s="39" t="s">
        <v>19</v>
      </c>
      <c r="B7" s="19">
        <v>0</v>
      </c>
      <c r="C7" s="20">
        <v>0</v>
      </c>
      <c r="D7" s="21">
        <v>50</v>
      </c>
      <c r="E7" s="22">
        <v>50</v>
      </c>
      <c r="F7" s="19">
        <v>50</v>
      </c>
      <c r="G7" s="20">
        <v>50</v>
      </c>
      <c r="H7" s="21">
        <v>50</v>
      </c>
      <c r="I7" s="22">
        <v>50</v>
      </c>
      <c r="J7" s="19">
        <v>50</v>
      </c>
      <c r="K7" s="20">
        <v>50</v>
      </c>
      <c r="L7" s="21">
        <v>50</v>
      </c>
      <c r="M7" s="22">
        <v>50</v>
      </c>
      <c r="N7" s="19">
        <v>50</v>
      </c>
      <c r="O7" s="20">
        <v>50</v>
      </c>
      <c r="P7" s="21">
        <v>80</v>
      </c>
      <c r="Q7" s="22">
        <v>80</v>
      </c>
      <c r="R7" s="19">
        <v>80</v>
      </c>
      <c r="S7" s="20">
        <v>80</v>
      </c>
      <c r="T7" s="21">
        <v>110</v>
      </c>
      <c r="U7" s="22">
        <v>110</v>
      </c>
      <c r="V7" s="19">
        <v>110</v>
      </c>
      <c r="W7" s="20">
        <v>110</v>
      </c>
      <c r="X7" s="21">
        <v>140</v>
      </c>
      <c r="Y7" s="22">
        <v>140</v>
      </c>
      <c r="Z7" s="19">
        <v>170</v>
      </c>
      <c r="AA7" s="20">
        <v>170</v>
      </c>
      <c r="AB7" s="21">
        <v>170</v>
      </c>
      <c r="AC7" s="22">
        <v>170</v>
      </c>
      <c r="AD7" s="19">
        <v>170</v>
      </c>
      <c r="AE7" s="20">
        <v>170</v>
      </c>
      <c r="AF7" s="21">
        <v>170</v>
      </c>
      <c r="AG7" s="22">
        <v>170</v>
      </c>
      <c r="AH7" s="19">
        <v>170</v>
      </c>
      <c r="AI7" s="20">
        <v>170</v>
      </c>
      <c r="AJ7" s="21">
        <v>170</v>
      </c>
      <c r="AK7" s="22">
        <v>170</v>
      </c>
    </row>
    <row r="8" spans="1:37" s="18" customFormat="1" x14ac:dyDescent="0.25">
      <c r="A8" s="39" t="s">
        <v>11</v>
      </c>
      <c r="B8" s="19">
        <v>30</v>
      </c>
      <c r="C8" s="20">
        <v>10</v>
      </c>
      <c r="D8" s="21">
        <v>30</v>
      </c>
      <c r="E8" s="22">
        <v>10</v>
      </c>
      <c r="F8" s="19">
        <v>30</v>
      </c>
      <c r="G8" s="20">
        <v>10</v>
      </c>
      <c r="H8" s="21">
        <v>55</v>
      </c>
      <c r="I8" s="22">
        <v>30</v>
      </c>
      <c r="J8" s="19">
        <v>80</v>
      </c>
      <c r="K8" s="20">
        <v>50</v>
      </c>
      <c r="L8" s="21">
        <v>80</v>
      </c>
      <c r="M8" s="22">
        <v>50</v>
      </c>
      <c r="N8" s="19">
        <v>105</v>
      </c>
      <c r="O8" s="20">
        <v>70</v>
      </c>
      <c r="P8" s="21">
        <v>105</v>
      </c>
      <c r="Q8" s="22">
        <v>70</v>
      </c>
      <c r="R8" s="19">
        <v>130</v>
      </c>
      <c r="S8" s="20">
        <v>90</v>
      </c>
      <c r="T8" s="21">
        <v>130</v>
      </c>
      <c r="U8" s="22">
        <v>90</v>
      </c>
      <c r="V8" s="19">
        <v>130</v>
      </c>
      <c r="W8" s="20">
        <v>90</v>
      </c>
      <c r="X8" s="21">
        <v>130</v>
      </c>
      <c r="Y8" s="22">
        <v>90</v>
      </c>
      <c r="Z8" s="19">
        <v>130</v>
      </c>
      <c r="AA8" s="20">
        <v>90</v>
      </c>
      <c r="AB8" s="21">
        <v>130</v>
      </c>
      <c r="AC8" s="22">
        <v>90</v>
      </c>
      <c r="AD8" s="19">
        <v>130</v>
      </c>
      <c r="AE8" s="20">
        <v>90</v>
      </c>
      <c r="AF8" s="21">
        <v>130</v>
      </c>
      <c r="AG8" s="22">
        <v>90</v>
      </c>
      <c r="AH8" s="19">
        <v>130</v>
      </c>
      <c r="AI8" s="20">
        <v>90</v>
      </c>
      <c r="AJ8" s="21">
        <v>130</v>
      </c>
      <c r="AK8" s="22">
        <v>90</v>
      </c>
    </row>
    <row r="9" spans="1:37" s="18" customFormat="1" x14ac:dyDescent="0.25">
      <c r="A9" s="39" t="s">
        <v>12</v>
      </c>
      <c r="B9" s="19">
        <v>0.7</v>
      </c>
      <c r="C9" s="20">
        <v>0.4</v>
      </c>
      <c r="D9" s="21">
        <v>0.7</v>
      </c>
      <c r="E9" s="22">
        <v>0.4</v>
      </c>
      <c r="F9" s="19">
        <v>0.7</v>
      </c>
      <c r="G9" s="20">
        <v>0.4</v>
      </c>
      <c r="H9" s="21">
        <v>0.7</v>
      </c>
      <c r="I9" s="22">
        <v>0.45</v>
      </c>
      <c r="J9" s="19">
        <v>0.7</v>
      </c>
      <c r="K9" s="20">
        <v>0.5</v>
      </c>
      <c r="L9" s="21">
        <v>0.7</v>
      </c>
      <c r="M9" s="22">
        <v>0.5</v>
      </c>
      <c r="N9" s="19">
        <v>0.7</v>
      </c>
      <c r="O9" s="20">
        <v>0.55000000000000004</v>
      </c>
      <c r="P9" s="21">
        <v>0.7</v>
      </c>
      <c r="Q9" s="22">
        <v>0.55000000000000004</v>
      </c>
      <c r="R9" s="19">
        <v>0.7</v>
      </c>
      <c r="S9" s="20">
        <v>0.6</v>
      </c>
      <c r="T9" s="21">
        <v>0.7</v>
      </c>
      <c r="U9" s="22">
        <v>0.6</v>
      </c>
      <c r="V9" s="19">
        <v>0.7</v>
      </c>
      <c r="W9" s="20">
        <v>0.6</v>
      </c>
      <c r="X9" s="21">
        <v>0.7</v>
      </c>
      <c r="Y9" s="22">
        <v>0.6</v>
      </c>
      <c r="Z9" s="19">
        <v>0.7</v>
      </c>
      <c r="AA9" s="20">
        <v>0.6</v>
      </c>
      <c r="AB9" s="21">
        <v>0.7</v>
      </c>
      <c r="AC9" s="22">
        <v>0.6</v>
      </c>
      <c r="AD9" s="19">
        <v>0.7</v>
      </c>
      <c r="AE9" s="20">
        <v>0.6</v>
      </c>
      <c r="AF9" s="21">
        <v>0.7</v>
      </c>
      <c r="AG9" s="22">
        <v>0.6</v>
      </c>
      <c r="AH9" s="19">
        <v>0.7</v>
      </c>
      <c r="AI9" s="20">
        <v>0.6</v>
      </c>
      <c r="AJ9" s="21">
        <v>0.7</v>
      </c>
      <c r="AK9" s="22">
        <v>0.6</v>
      </c>
    </row>
    <row r="10" spans="1:37" s="18" customFormat="1" x14ac:dyDescent="0.25">
      <c r="A10" s="40" t="s">
        <v>6</v>
      </c>
      <c r="B10" s="41">
        <v>0.2</v>
      </c>
      <c r="C10" s="42">
        <v>0.2</v>
      </c>
      <c r="D10" s="43">
        <v>0.2</v>
      </c>
      <c r="E10" s="44">
        <v>0.2</v>
      </c>
      <c r="F10" s="45">
        <v>0.25</v>
      </c>
      <c r="G10" s="42">
        <v>0.25</v>
      </c>
      <c r="H10" s="43">
        <v>0.25</v>
      </c>
      <c r="I10" s="44">
        <v>0.25</v>
      </c>
      <c r="J10" s="45">
        <v>0.25</v>
      </c>
      <c r="K10" s="42">
        <v>0.25</v>
      </c>
      <c r="L10" s="43">
        <v>0.3</v>
      </c>
      <c r="M10" s="44">
        <v>0.3</v>
      </c>
      <c r="N10" s="45">
        <v>0.3</v>
      </c>
      <c r="O10" s="42">
        <v>0.3</v>
      </c>
      <c r="P10" s="43">
        <v>0.3</v>
      </c>
      <c r="Q10" s="44">
        <v>0.3</v>
      </c>
      <c r="R10" s="45">
        <v>0.35</v>
      </c>
      <c r="S10" s="42">
        <v>0.35</v>
      </c>
      <c r="T10" s="43">
        <v>0.35</v>
      </c>
      <c r="U10" s="44">
        <v>0.35</v>
      </c>
      <c r="V10" s="45">
        <v>0.35</v>
      </c>
      <c r="W10" s="42">
        <v>0.35</v>
      </c>
      <c r="X10" s="43">
        <v>0.4</v>
      </c>
      <c r="Y10" s="44">
        <v>0.4</v>
      </c>
      <c r="Z10" s="45">
        <v>0.4</v>
      </c>
      <c r="AA10" s="42">
        <v>0.4</v>
      </c>
      <c r="AB10" s="43">
        <v>0.4</v>
      </c>
      <c r="AC10" s="44">
        <v>0.4</v>
      </c>
      <c r="AD10" s="45">
        <v>0.45</v>
      </c>
      <c r="AE10" s="42">
        <v>0.45</v>
      </c>
      <c r="AF10" s="43">
        <v>0.45</v>
      </c>
      <c r="AG10" s="44">
        <v>0.45</v>
      </c>
      <c r="AH10" s="45">
        <v>0.45</v>
      </c>
      <c r="AI10" s="42">
        <v>0.45</v>
      </c>
      <c r="AJ10" s="43">
        <v>0.5</v>
      </c>
      <c r="AK10" s="44">
        <v>0.5</v>
      </c>
    </row>
    <row r="11" spans="1:37" x14ac:dyDescent="0.25">
      <c r="A11" s="6"/>
      <c r="B11" s="7"/>
      <c r="C11" s="8"/>
      <c r="D11" s="9"/>
      <c r="E11" s="10"/>
      <c r="F11" s="7"/>
      <c r="G11" s="8"/>
      <c r="H11" s="9"/>
      <c r="I11" s="10"/>
      <c r="J11" s="7"/>
      <c r="K11" s="8"/>
      <c r="L11" s="9"/>
      <c r="M11" s="10"/>
      <c r="N11" s="7"/>
      <c r="O11" s="8"/>
      <c r="P11" s="9"/>
      <c r="Q11" s="10"/>
      <c r="R11" s="7"/>
      <c r="S11" s="8"/>
      <c r="T11" s="9"/>
      <c r="U11" s="10"/>
      <c r="V11" s="7"/>
      <c r="W11" s="8"/>
      <c r="X11" s="9"/>
      <c r="Y11" s="10"/>
      <c r="Z11" s="7"/>
      <c r="AA11" s="8"/>
      <c r="AB11" s="9"/>
      <c r="AC11" s="10"/>
      <c r="AD11" s="7"/>
      <c r="AE11" s="8"/>
      <c r="AF11" s="9"/>
      <c r="AG11" s="10"/>
      <c r="AH11" s="7"/>
      <c r="AI11" s="8"/>
      <c r="AJ11" s="9"/>
      <c r="AK11" s="10"/>
    </row>
    <row r="12" spans="1:37" x14ac:dyDescent="0.25">
      <c r="A12" s="38" t="s">
        <v>16</v>
      </c>
      <c r="B12" s="7"/>
      <c r="C12" s="8"/>
      <c r="D12" s="9"/>
      <c r="E12" s="10"/>
      <c r="F12" s="7"/>
      <c r="G12" s="8"/>
      <c r="H12" s="9"/>
      <c r="I12" s="10"/>
      <c r="J12" s="7"/>
      <c r="K12" s="8"/>
      <c r="L12" s="9"/>
      <c r="M12" s="10"/>
      <c r="N12" s="7"/>
      <c r="O12" s="8"/>
      <c r="P12" s="9"/>
      <c r="Q12" s="10"/>
      <c r="R12" s="7"/>
      <c r="S12" s="8"/>
      <c r="T12" s="9"/>
      <c r="U12" s="10"/>
      <c r="V12" s="7"/>
      <c r="W12" s="8"/>
      <c r="X12" s="9"/>
      <c r="Y12" s="10"/>
      <c r="Z12" s="7"/>
      <c r="AA12" s="8"/>
      <c r="AB12" s="9"/>
      <c r="AC12" s="10"/>
      <c r="AD12" s="7"/>
      <c r="AE12" s="8"/>
      <c r="AF12" s="9"/>
      <c r="AG12" s="10"/>
      <c r="AH12" s="7"/>
      <c r="AI12" s="8"/>
      <c r="AJ12" s="9"/>
      <c r="AK12" s="10"/>
    </row>
    <row r="13" spans="1:37" s="18" customFormat="1" x14ac:dyDescent="0.25">
      <c r="A13" s="39" t="s">
        <v>7</v>
      </c>
      <c r="B13" s="23">
        <f>B8+(B5-$B$22+$B$26+B6)*B9</f>
        <v>45.89</v>
      </c>
      <c r="C13" s="24">
        <f>C8+(C5+$B$26+C6)*C9</f>
        <v>40.799999999999997</v>
      </c>
      <c r="D13" s="25">
        <f>D8+(D5-$B$22+$B$26+D6)*D9</f>
        <v>47.78</v>
      </c>
      <c r="E13" s="26">
        <f>E8+(E5+$B$26+E6)*E9</f>
        <v>42</v>
      </c>
      <c r="F13" s="23">
        <f>F8+(F5-$B$22+$B$26+F6)*F9</f>
        <v>49.67</v>
      </c>
      <c r="G13" s="24">
        <f>G8+(G5+$B$26+G6)*G9</f>
        <v>43.2</v>
      </c>
      <c r="H13" s="25">
        <f>H8+(H5-$B$22+$B$26+H6)*H9</f>
        <v>76.56</v>
      </c>
      <c r="I13" s="26">
        <f>I8+(I5+$B$26+I6)*I9</f>
        <v>68.7</v>
      </c>
      <c r="J13" s="23">
        <f>J8+(J5-$B$22+$B$26+J6)*J9</f>
        <v>103.45</v>
      </c>
      <c r="K13" s="24">
        <f>K8+(K5+$B$26+K6)*K9</f>
        <v>94.5</v>
      </c>
      <c r="L13" s="25">
        <f>L8+(L5-$B$22+$B$26+L6)*L9</f>
        <v>105.34</v>
      </c>
      <c r="M13" s="26">
        <f>M8+(M5+$B$26+M6)*M9</f>
        <v>96</v>
      </c>
      <c r="N13" s="23">
        <f>N8+(N5-$B$22+$B$26+N6)*N9</f>
        <v>132.23000000000002</v>
      </c>
      <c r="O13" s="24">
        <f>O8+(O5+$B$26+O6)*O9</f>
        <v>122.25</v>
      </c>
      <c r="P13" s="25">
        <f>P8+(P5-$B$22+$B$26+P6)*P9</f>
        <v>134.12</v>
      </c>
      <c r="Q13" s="26">
        <f>Q8+(Q5+$B$26+Q6)*Q9</f>
        <v>123.9</v>
      </c>
      <c r="R13" s="23">
        <f>R8+(R5-$B$22+$B$26+R6)*R9</f>
        <v>161.01</v>
      </c>
      <c r="S13" s="24">
        <f>S8+(S5+$B$26+S6)*S9</f>
        <v>150.6</v>
      </c>
      <c r="T13" s="25">
        <f>T8+(T5-$B$22+$B$26+T6)*T9</f>
        <v>162.9</v>
      </c>
      <c r="U13" s="26">
        <f>U8+(U5+$B$26+U6)*U9</f>
        <v>152.4</v>
      </c>
      <c r="V13" s="23">
        <f>V8+(V5-$B$22+$B$26+V6)*V9</f>
        <v>164.79</v>
      </c>
      <c r="W13" s="24">
        <f>W8+(W5+$B$26+W6)*W9</f>
        <v>154.19999999999999</v>
      </c>
      <c r="X13" s="25">
        <f>X8+(X5-$B$22+$B$26+X6)*X9</f>
        <v>166.68</v>
      </c>
      <c r="Y13" s="26">
        <f>Y8+(Y5+$B$26+Y6)*Y9</f>
        <v>156</v>
      </c>
      <c r="Z13" s="23">
        <f>Z8+(Z5-$B$22+$B$26+Z6)*Z9</f>
        <v>168.57</v>
      </c>
      <c r="AA13" s="24">
        <f>AA8+(AA5+$B$26+AA6)*AA9</f>
        <v>157.80000000000001</v>
      </c>
      <c r="AB13" s="25">
        <f>AB8+(AB5-$B$22+$B$26+AB6)*AB9</f>
        <v>170.45999999999998</v>
      </c>
      <c r="AC13" s="26">
        <f>AC8+(AC5+$B$26+AC6)*AC9</f>
        <v>159.6</v>
      </c>
      <c r="AD13" s="23">
        <f>AD8+(AD5-$B$22+$B$26+AD6)*AD9</f>
        <v>172.35</v>
      </c>
      <c r="AE13" s="24">
        <f>AE8+(AE5+$B$26+AE6)*AE9</f>
        <v>161.39999999999998</v>
      </c>
      <c r="AF13" s="25">
        <f>AF8+(AF5-$B$22+$B$26+AF6)*AF9</f>
        <v>174.24</v>
      </c>
      <c r="AG13" s="26">
        <f>AG8+(AG5+$B$26+AG6)*AG9</f>
        <v>163.19999999999999</v>
      </c>
      <c r="AH13" s="23">
        <f>AH8+(AH5-$B$22+$B$26+AH6)*AH9</f>
        <v>176.13</v>
      </c>
      <c r="AI13" s="24">
        <f>AI8+(AI5+$B$26+AI6)*AI9</f>
        <v>165</v>
      </c>
      <c r="AJ13" s="25">
        <f>AJ8+(AJ5-$B$22+$B$26+AJ6)*AJ9</f>
        <v>178.02</v>
      </c>
      <c r="AK13" s="26">
        <f>AK8+(AK5+$B$26+AK6)*AK9</f>
        <v>166.8</v>
      </c>
    </row>
    <row r="14" spans="1:37" s="18" customFormat="1" x14ac:dyDescent="0.25">
      <c r="A14" s="39" t="s">
        <v>8</v>
      </c>
      <c r="B14" s="23">
        <f t="shared" ref="B14:AK14" si="0">B10*(B5+B6+$B$26)</f>
        <v>15.880000000000003</v>
      </c>
      <c r="C14" s="24">
        <f t="shared" si="0"/>
        <v>15.4</v>
      </c>
      <c r="D14" s="25">
        <f t="shared" si="0"/>
        <v>16.419999999999998</v>
      </c>
      <c r="E14" s="26">
        <f t="shared" si="0"/>
        <v>16</v>
      </c>
      <c r="F14" s="23">
        <f t="shared" si="0"/>
        <v>21.200000000000003</v>
      </c>
      <c r="G14" s="24">
        <f t="shared" si="0"/>
        <v>20.75</v>
      </c>
      <c r="H14" s="25">
        <f t="shared" si="0"/>
        <v>21.875</v>
      </c>
      <c r="I14" s="26">
        <f t="shared" si="0"/>
        <v>21.5</v>
      </c>
      <c r="J14" s="23">
        <f t="shared" si="0"/>
        <v>22.55</v>
      </c>
      <c r="K14" s="24">
        <f t="shared" si="0"/>
        <v>22.25</v>
      </c>
      <c r="L14" s="25">
        <f t="shared" si="0"/>
        <v>27.87</v>
      </c>
      <c r="M14" s="26">
        <f t="shared" si="0"/>
        <v>27.599999999999998</v>
      </c>
      <c r="N14" s="23">
        <f t="shared" si="0"/>
        <v>28.680000000000003</v>
      </c>
      <c r="O14" s="24">
        <f t="shared" si="0"/>
        <v>28.5</v>
      </c>
      <c r="P14" s="25">
        <f t="shared" si="0"/>
        <v>29.490000000000002</v>
      </c>
      <c r="Q14" s="26">
        <f t="shared" si="0"/>
        <v>29.4</v>
      </c>
      <c r="R14" s="23">
        <f t="shared" si="0"/>
        <v>35.349999999999994</v>
      </c>
      <c r="S14" s="24">
        <f t="shared" si="0"/>
        <v>35.349999999999994</v>
      </c>
      <c r="T14" s="25">
        <f t="shared" si="0"/>
        <v>36.295000000000002</v>
      </c>
      <c r="U14" s="26">
        <f t="shared" si="0"/>
        <v>36.4</v>
      </c>
      <c r="V14" s="23">
        <f t="shared" si="0"/>
        <v>37.24</v>
      </c>
      <c r="W14" s="24">
        <f t="shared" si="0"/>
        <v>37.449999999999996</v>
      </c>
      <c r="X14" s="25">
        <f t="shared" si="0"/>
        <v>43.640000000000008</v>
      </c>
      <c r="Y14" s="26">
        <f t="shared" si="0"/>
        <v>44</v>
      </c>
      <c r="Z14" s="23">
        <f t="shared" si="0"/>
        <v>44.720000000000006</v>
      </c>
      <c r="AA14" s="24">
        <f t="shared" si="0"/>
        <v>45.2</v>
      </c>
      <c r="AB14" s="25">
        <f t="shared" si="0"/>
        <v>45.800000000000004</v>
      </c>
      <c r="AC14" s="26">
        <f t="shared" si="0"/>
        <v>46.400000000000006</v>
      </c>
      <c r="AD14" s="23">
        <f t="shared" si="0"/>
        <v>52.74</v>
      </c>
      <c r="AE14" s="24">
        <f t="shared" si="0"/>
        <v>53.550000000000004</v>
      </c>
      <c r="AF14" s="25">
        <f t="shared" si="0"/>
        <v>53.955000000000005</v>
      </c>
      <c r="AG14" s="26">
        <f t="shared" si="0"/>
        <v>54.9</v>
      </c>
      <c r="AH14" s="23">
        <f t="shared" si="0"/>
        <v>55.17</v>
      </c>
      <c r="AI14" s="24">
        <f t="shared" si="0"/>
        <v>56.25</v>
      </c>
      <c r="AJ14" s="25">
        <f t="shared" si="0"/>
        <v>62.650000000000006</v>
      </c>
      <c r="AK14" s="26">
        <f t="shared" si="0"/>
        <v>64</v>
      </c>
    </row>
    <row r="15" spans="1:37" s="18" customFormat="1" x14ac:dyDescent="0.25">
      <c r="A15" s="39" t="s">
        <v>10</v>
      </c>
      <c r="B15" s="14">
        <v>0</v>
      </c>
      <c r="C15" s="15">
        <v>0</v>
      </c>
      <c r="D15" s="16">
        <f t="shared" ref="D15:AK15" si="1">(D5-$B$22+D6)+D7</f>
        <v>55.4</v>
      </c>
      <c r="E15" s="17">
        <f t="shared" si="1"/>
        <v>53.3</v>
      </c>
      <c r="F15" s="14">
        <f t="shared" si="1"/>
        <v>58.100000000000009</v>
      </c>
      <c r="G15" s="15">
        <f t="shared" si="1"/>
        <v>56.3</v>
      </c>
      <c r="H15" s="16">
        <f t="shared" si="1"/>
        <v>60.8</v>
      </c>
      <c r="I15" s="17">
        <f t="shared" si="1"/>
        <v>59.3</v>
      </c>
      <c r="J15" s="14">
        <f t="shared" si="1"/>
        <v>63.5</v>
      </c>
      <c r="K15" s="15">
        <f t="shared" si="1"/>
        <v>62.3</v>
      </c>
      <c r="L15" s="16">
        <f t="shared" si="1"/>
        <v>66.2</v>
      </c>
      <c r="M15" s="17">
        <f t="shared" si="1"/>
        <v>65.3</v>
      </c>
      <c r="N15" s="14">
        <f t="shared" si="1"/>
        <v>68.900000000000006</v>
      </c>
      <c r="O15" s="15">
        <f t="shared" si="1"/>
        <v>68.3</v>
      </c>
      <c r="P15" s="16">
        <f t="shared" si="1"/>
        <v>101.60000000000001</v>
      </c>
      <c r="Q15" s="17">
        <f t="shared" si="1"/>
        <v>101.3</v>
      </c>
      <c r="R15" s="14">
        <f t="shared" si="1"/>
        <v>104.3</v>
      </c>
      <c r="S15" s="15">
        <f t="shared" si="1"/>
        <v>104.3</v>
      </c>
      <c r="T15" s="16">
        <f t="shared" si="1"/>
        <v>137</v>
      </c>
      <c r="U15" s="17">
        <f t="shared" si="1"/>
        <v>137.30000000000001</v>
      </c>
      <c r="V15" s="14">
        <f t="shared" si="1"/>
        <v>139.69999999999999</v>
      </c>
      <c r="W15" s="15">
        <f t="shared" si="1"/>
        <v>140.30000000000001</v>
      </c>
      <c r="X15" s="16">
        <f t="shared" si="1"/>
        <v>172.4</v>
      </c>
      <c r="Y15" s="17">
        <f t="shared" si="1"/>
        <v>173.3</v>
      </c>
      <c r="Z15" s="14">
        <f t="shared" si="1"/>
        <v>205.10000000000002</v>
      </c>
      <c r="AA15" s="15">
        <f t="shared" si="1"/>
        <v>206.3</v>
      </c>
      <c r="AB15" s="16">
        <f t="shared" si="1"/>
        <v>207.8</v>
      </c>
      <c r="AC15" s="17">
        <f t="shared" si="1"/>
        <v>209.3</v>
      </c>
      <c r="AD15" s="14">
        <f t="shared" si="1"/>
        <v>210.5</v>
      </c>
      <c r="AE15" s="15">
        <f t="shared" si="1"/>
        <v>212.3</v>
      </c>
      <c r="AF15" s="16">
        <f t="shared" si="1"/>
        <v>213.2</v>
      </c>
      <c r="AG15" s="17">
        <f t="shared" si="1"/>
        <v>215.3</v>
      </c>
      <c r="AH15" s="14">
        <f t="shared" si="1"/>
        <v>215.9</v>
      </c>
      <c r="AI15" s="15">
        <f t="shared" si="1"/>
        <v>218.3</v>
      </c>
      <c r="AJ15" s="16">
        <f t="shared" si="1"/>
        <v>218.60000000000002</v>
      </c>
      <c r="AK15" s="17">
        <f t="shared" si="1"/>
        <v>221.3</v>
      </c>
    </row>
    <row r="16" spans="1:37" s="18" customFormat="1" x14ac:dyDescent="0.25">
      <c r="A16" s="39" t="s">
        <v>9</v>
      </c>
      <c r="B16" s="27">
        <f t="shared" ref="B16:AK16" si="2">SUM(B13:B14)</f>
        <v>61.77</v>
      </c>
      <c r="C16" s="28">
        <f t="shared" si="2"/>
        <v>56.199999999999996</v>
      </c>
      <c r="D16" s="29">
        <f t="shared" si="2"/>
        <v>64.2</v>
      </c>
      <c r="E16" s="30">
        <f t="shared" si="2"/>
        <v>58</v>
      </c>
      <c r="F16" s="27">
        <f t="shared" si="2"/>
        <v>70.87</v>
      </c>
      <c r="G16" s="28">
        <f t="shared" si="2"/>
        <v>63.95</v>
      </c>
      <c r="H16" s="29">
        <f t="shared" si="2"/>
        <v>98.435000000000002</v>
      </c>
      <c r="I16" s="30">
        <f t="shared" si="2"/>
        <v>90.2</v>
      </c>
      <c r="J16" s="27">
        <f t="shared" si="2"/>
        <v>126</v>
      </c>
      <c r="K16" s="28">
        <f t="shared" si="2"/>
        <v>116.75</v>
      </c>
      <c r="L16" s="29">
        <f t="shared" si="2"/>
        <v>133.21</v>
      </c>
      <c r="M16" s="30">
        <f t="shared" si="2"/>
        <v>123.6</v>
      </c>
      <c r="N16" s="27">
        <f t="shared" si="2"/>
        <v>160.91000000000003</v>
      </c>
      <c r="O16" s="28">
        <f t="shared" si="2"/>
        <v>150.75</v>
      </c>
      <c r="P16" s="29">
        <f t="shared" si="2"/>
        <v>163.61000000000001</v>
      </c>
      <c r="Q16" s="30">
        <f t="shared" si="2"/>
        <v>153.30000000000001</v>
      </c>
      <c r="R16" s="27">
        <f t="shared" si="2"/>
        <v>196.35999999999999</v>
      </c>
      <c r="S16" s="28">
        <f t="shared" si="2"/>
        <v>185.95</v>
      </c>
      <c r="T16" s="29">
        <f t="shared" si="2"/>
        <v>199.19499999999999</v>
      </c>
      <c r="U16" s="30">
        <f t="shared" si="2"/>
        <v>188.8</v>
      </c>
      <c r="V16" s="27">
        <f t="shared" si="2"/>
        <v>202.03</v>
      </c>
      <c r="W16" s="28">
        <f t="shared" si="2"/>
        <v>191.64999999999998</v>
      </c>
      <c r="X16" s="29">
        <f t="shared" si="2"/>
        <v>210.32000000000002</v>
      </c>
      <c r="Y16" s="30">
        <f t="shared" si="2"/>
        <v>200</v>
      </c>
      <c r="Z16" s="27">
        <f t="shared" si="2"/>
        <v>213.29</v>
      </c>
      <c r="AA16" s="28">
        <f t="shared" si="2"/>
        <v>203</v>
      </c>
      <c r="AB16" s="29">
        <f t="shared" si="2"/>
        <v>216.26</v>
      </c>
      <c r="AC16" s="30">
        <f t="shared" si="2"/>
        <v>206</v>
      </c>
      <c r="AD16" s="27">
        <f t="shared" si="2"/>
        <v>225.09</v>
      </c>
      <c r="AE16" s="28">
        <f t="shared" si="2"/>
        <v>214.95</v>
      </c>
      <c r="AF16" s="29">
        <f t="shared" si="2"/>
        <v>228.19500000000002</v>
      </c>
      <c r="AG16" s="30">
        <f t="shared" si="2"/>
        <v>218.1</v>
      </c>
      <c r="AH16" s="27">
        <f t="shared" si="2"/>
        <v>231.3</v>
      </c>
      <c r="AI16" s="28">
        <f t="shared" si="2"/>
        <v>221.25</v>
      </c>
      <c r="AJ16" s="29">
        <f>SUM(AJ13:AJ14)</f>
        <v>240.67000000000002</v>
      </c>
      <c r="AK16" s="30">
        <f t="shared" si="2"/>
        <v>230.8</v>
      </c>
    </row>
    <row r="17" spans="1:37" s="51" customFormat="1" ht="22.5" customHeight="1" thickBot="1" x14ac:dyDescent="0.3">
      <c r="A17" s="39" t="s">
        <v>13</v>
      </c>
      <c r="B17" s="47">
        <f>3*(B13)+3*(B14)+B15</f>
        <v>185.31000000000003</v>
      </c>
      <c r="C17" s="48">
        <f>3*(C13)+3*(C14)+C15</f>
        <v>168.6</v>
      </c>
      <c r="D17" s="49">
        <f>3*(D13)+4*(D14)+D15</f>
        <v>264.41999999999996</v>
      </c>
      <c r="E17" s="50">
        <f>3*(E13)+4*(E14)+E15</f>
        <v>243.3</v>
      </c>
      <c r="F17" s="47">
        <f>3*(F13)+5*(F14)+F15</f>
        <v>313.11</v>
      </c>
      <c r="G17" s="48">
        <f>3*(G13)+5*(G14)+G15</f>
        <v>289.65000000000003</v>
      </c>
      <c r="H17" s="47">
        <f t="shared" ref="H17:AK17" si="3">3*(H13)+5*(H14)+H15</f>
        <v>399.85500000000002</v>
      </c>
      <c r="I17" s="48">
        <f t="shared" si="3"/>
        <v>372.90000000000003</v>
      </c>
      <c r="J17" s="47">
        <f t="shared" si="3"/>
        <v>486.6</v>
      </c>
      <c r="K17" s="48">
        <f t="shared" si="3"/>
        <v>457.05</v>
      </c>
      <c r="L17" s="47">
        <f t="shared" si="3"/>
        <v>521.57000000000005</v>
      </c>
      <c r="M17" s="48">
        <f t="shared" si="3"/>
        <v>491.3</v>
      </c>
      <c r="N17" s="47">
        <f t="shared" si="3"/>
        <v>608.99</v>
      </c>
      <c r="O17" s="48">
        <f t="shared" si="3"/>
        <v>577.54999999999995</v>
      </c>
      <c r="P17" s="47">
        <f t="shared" si="3"/>
        <v>651.41000000000008</v>
      </c>
      <c r="Q17" s="48">
        <f t="shared" si="3"/>
        <v>620</v>
      </c>
      <c r="R17" s="47">
        <f t="shared" si="3"/>
        <v>764.07999999999993</v>
      </c>
      <c r="S17" s="48">
        <f t="shared" si="3"/>
        <v>732.84999999999991</v>
      </c>
      <c r="T17" s="47">
        <f t="shared" si="3"/>
        <v>807.17500000000007</v>
      </c>
      <c r="U17" s="48">
        <f t="shared" si="3"/>
        <v>776.5</v>
      </c>
      <c r="V17" s="47">
        <f t="shared" si="3"/>
        <v>820.27</v>
      </c>
      <c r="W17" s="48">
        <f t="shared" si="3"/>
        <v>790.14999999999986</v>
      </c>
      <c r="X17" s="47">
        <f t="shared" si="3"/>
        <v>890.64</v>
      </c>
      <c r="Y17" s="48">
        <f t="shared" si="3"/>
        <v>861.3</v>
      </c>
      <c r="Z17" s="47">
        <f t="shared" si="3"/>
        <v>934.41</v>
      </c>
      <c r="AA17" s="48">
        <f t="shared" si="3"/>
        <v>905.7</v>
      </c>
      <c r="AB17" s="47">
        <f t="shared" si="3"/>
        <v>948.18000000000006</v>
      </c>
      <c r="AC17" s="48">
        <f t="shared" si="3"/>
        <v>920.09999999999991</v>
      </c>
      <c r="AD17" s="47">
        <f t="shared" si="3"/>
        <v>991.25</v>
      </c>
      <c r="AE17" s="48">
        <f t="shared" si="3"/>
        <v>964.25</v>
      </c>
      <c r="AF17" s="47">
        <f t="shared" si="3"/>
        <v>1005.6950000000002</v>
      </c>
      <c r="AG17" s="48">
        <f t="shared" si="3"/>
        <v>979.39999999999986</v>
      </c>
      <c r="AH17" s="47">
        <f t="shared" si="3"/>
        <v>1020.14</v>
      </c>
      <c r="AI17" s="48">
        <f t="shared" si="3"/>
        <v>994.55</v>
      </c>
      <c r="AJ17" s="47">
        <f t="shared" si="3"/>
        <v>1065.9100000000001</v>
      </c>
      <c r="AK17" s="48">
        <f t="shared" si="3"/>
        <v>1041.7</v>
      </c>
    </row>
    <row r="18" spans="1:37" s="31" customFormat="1" ht="15.75" thickTop="1" x14ac:dyDescent="0.25">
      <c r="A18" s="46" t="s">
        <v>20</v>
      </c>
      <c r="B18" s="53">
        <f>(C17-B17)/B17</f>
        <v>-9.0173223247531339E-2</v>
      </c>
      <c r="C18" s="54"/>
      <c r="D18" s="53">
        <f>(E17-D17)/D17</f>
        <v>-7.9872929430451364E-2</v>
      </c>
      <c r="E18" s="54"/>
      <c r="F18" s="53">
        <f>(G17-F17)/F17</f>
        <v>-7.4925744945865597E-2</v>
      </c>
      <c r="G18" s="54"/>
      <c r="H18" s="53">
        <f>(I17-H17)/H17</f>
        <v>-6.7411936827099783E-2</v>
      </c>
      <c r="I18" s="54"/>
      <c r="J18" s="53">
        <f>(K17-J17)/J17</f>
        <v>-6.0727496917385965E-2</v>
      </c>
      <c r="K18" s="54"/>
      <c r="L18" s="53">
        <f>(M17-L17)/L17</f>
        <v>-5.8036313438272973E-2</v>
      </c>
      <c r="M18" s="54"/>
      <c r="N18" s="53">
        <f>(O17-N17)/N17</f>
        <v>-5.1626463488727327E-2</v>
      </c>
      <c r="O18" s="54"/>
      <c r="P18" s="53">
        <f>(Q17-P17)/P17</f>
        <v>-4.8218479912804653E-2</v>
      </c>
      <c r="Q18" s="54"/>
      <c r="R18" s="53">
        <f>(S17-R17)/R17</f>
        <v>-4.0872683488639962E-2</v>
      </c>
      <c r="S18" s="54"/>
      <c r="T18" s="53">
        <f>(U17-T17)/T17</f>
        <v>-3.8002911388484613E-2</v>
      </c>
      <c r="U18" s="54"/>
      <c r="V18" s="53">
        <f>(W17-V17)/V17</f>
        <v>-3.6719616711570723E-2</v>
      </c>
      <c r="W18" s="54"/>
      <c r="X18" s="53">
        <f>(Y17-X17)/X17</f>
        <v>-3.2942603071948295E-2</v>
      </c>
      <c r="Y18" s="54"/>
      <c r="Z18" s="53">
        <f>(AA17-Z17)/Z17</f>
        <v>-3.0725270491540033E-2</v>
      </c>
      <c r="AA18" s="54"/>
      <c r="AB18" s="53">
        <f>(AC17-AB17)/AB17</f>
        <v>-2.9614630133519112E-2</v>
      </c>
      <c r="AC18" s="54"/>
      <c r="AD18" s="53">
        <f>(AE17-AD17)/AD17</f>
        <v>-2.7238335435056747E-2</v>
      </c>
      <c r="AE18" s="54"/>
      <c r="AF18" s="53">
        <f>(AG17-AF17)/AF17</f>
        <v>-2.6146097972049476E-2</v>
      </c>
      <c r="AG18" s="54"/>
      <c r="AH18" s="53">
        <f>(AI17-AH17)/AH17</f>
        <v>-2.5084792283412111E-2</v>
      </c>
      <c r="AI18" s="54"/>
      <c r="AJ18" s="53">
        <f>(AK17-AJ17)/AJ17</f>
        <v>-2.2712987025171012E-2</v>
      </c>
      <c r="AK18" s="54"/>
    </row>
    <row r="21" spans="1:37" ht="15.75" thickBot="1" x14ac:dyDescent="0.3">
      <c r="A21" s="56" t="s">
        <v>18</v>
      </c>
      <c r="B21" s="56"/>
    </row>
    <row r="22" spans="1:37" hidden="1" x14ac:dyDescent="0.25">
      <c r="A22" s="11" t="s">
        <v>3</v>
      </c>
      <c r="B22" s="11">
        <v>56.7</v>
      </c>
    </row>
    <row r="23" spans="1:37" hidden="1" x14ac:dyDescent="0.25">
      <c r="A23" s="11" t="s">
        <v>4</v>
      </c>
      <c r="B23" s="11">
        <v>54</v>
      </c>
    </row>
    <row r="24" spans="1:37" x14ac:dyDescent="0.25">
      <c r="A24" s="11" t="s">
        <v>14</v>
      </c>
      <c r="B24" s="12">
        <v>15</v>
      </c>
    </row>
    <row r="25" spans="1:37" x14ac:dyDescent="0.25">
      <c r="A25" s="13" t="s">
        <v>15</v>
      </c>
      <c r="B25" s="12">
        <v>5</v>
      </c>
    </row>
    <row r="26" spans="1:37" ht="15.75" thickBot="1" x14ac:dyDescent="0.3">
      <c r="A26" s="1" t="s">
        <v>17</v>
      </c>
      <c r="B26" s="32">
        <f>SUM(B24:B25)</f>
        <v>20</v>
      </c>
    </row>
    <row r="27" spans="1:37" ht="15.75" thickTop="1" x14ac:dyDescent="0.25"/>
  </sheetData>
  <mergeCells count="37">
    <mergeCell ref="AJ18:AK18"/>
    <mergeCell ref="F18:G18"/>
    <mergeCell ref="H18:I18"/>
    <mergeCell ref="J18:K18"/>
    <mergeCell ref="N18:O18"/>
    <mergeCell ref="P18:Q18"/>
    <mergeCell ref="T18:U18"/>
    <mergeCell ref="R18:S18"/>
    <mergeCell ref="V18:W18"/>
    <mergeCell ref="AH18:AI18"/>
    <mergeCell ref="X18:Y18"/>
    <mergeCell ref="Z18:AA18"/>
    <mergeCell ref="J3:K3"/>
    <mergeCell ref="AF18:AG18"/>
    <mergeCell ref="AD18:AE18"/>
    <mergeCell ref="AB18:AC18"/>
    <mergeCell ref="A1:Q1"/>
    <mergeCell ref="AJ3:AK3"/>
    <mergeCell ref="L18:M18"/>
    <mergeCell ref="B18:C18"/>
    <mergeCell ref="D18:E18"/>
    <mergeCell ref="Z3:AA3"/>
    <mergeCell ref="N3:O3"/>
    <mergeCell ref="P3:Q3"/>
    <mergeCell ref="R3:S3"/>
    <mergeCell ref="T3:U3"/>
    <mergeCell ref="V3:W3"/>
    <mergeCell ref="X3:Y3"/>
    <mergeCell ref="B3:C3"/>
    <mergeCell ref="D3:E3"/>
    <mergeCell ref="F3:G3"/>
    <mergeCell ref="H3:I3"/>
    <mergeCell ref="L3:M3"/>
    <mergeCell ref="AB3:AC3"/>
    <mergeCell ref="AD3:AE3"/>
    <mergeCell ref="AF3:AG3"/>
    <mergeCell ref="AH3:AI3"/>
  </mergeCells>
  <conditionalFormatting sqref="B18 D18 AL18:XFD18 F18 H18 J18 L18 N18 P18 R18 T18 V18 X18 Z18 AB18 AD18 AF18 AH18 AJ1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</dc:creator>
  <cp:lastModifiedBy>Brandon Mino</cp:lastModifiedBy>
  <dcterms:created xsi:type="dcterms:W3CDTF">2014-01-16T05:11:44Z</dcterms:created>
  <dcterms:modified xsi:type="dcterms:W3CDTF">2014-11-02T22:46:02Z</dcterms:modified>
</cp:coreProperties>
</file>